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/>
  <bookViews>
    <workbookView xWindow="0" yWindow="0" windowWidth="20730" windowHeight="11760" activeTab="2"/>
  </bookViews>
  <sheets>
    <sheet name="Antennae" sheetId="1" r:id="rId1"/>
    <sheet name="MPs" sheetId="2" r:id="rId2"/>
    <sheet name="Proboscis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/>
  <c r="F50"/>
  <c r="F16"/>
  <c r="F15"/>
  <c r="D15"/>
  <c r="E15"/>
  <c r="C15"/>
  <c r="D41" i="3"/>
  <c r="L39"/>
  <c r="C41"/>
  <c r="K39"/>
  <c r="K38"/>
  <c r="L38"/>
  <c r="D10"/>
  <c r="D17"/>
  <c r="D26"/>
  <c r="L17"/>
  <c r="L18"/>
  <c r="D94" i="2"/>
  <c r="D102"/>
  <c r="D112"/>
  <c r="D123"/>
  <c r="D131"/>
  <c r="L95"/>
  <c r="L96"/>
  <c r="C94"/>
  <c r="C102"/>
  <c r="C112"/>
  <c r="C123"/>
  <c r="C131"/>
  <c r="K96"/>
  <c r="K95"/>
  <c r="D18"/>
  <c r="D33"/>
  <c r="D47"/>
  <c r="D71"/>
  <c r="D80"/>
  <c r="L13"/>
  <c r="C18"/>
  <c r="C33"/>
  <c r="C47"/>
  <c r="C71"/>
  <c r="C80"/>
  <c r="K13"/>
  <c r="K12"/>
  <c r="L12"/>
  <c r="D27" i="1"/>
  <c r="D34"/>
  <c r="D41"/>
  <c r="D50"/>
  <c r="C27"/>
  <c r="C34"/>
  <c r="C41"/>
  <c r="C50"/>
  <c r="D49"/>
  <c r="C49"/>
  <c r="D16"/>
  <c r="E16"/>
  <c r="C16"/>
  <c r="F27"/>
  <c r="F41" i="3"/>
  <c r="F36"/>
  <c r="C26"/>
  <c r="F28"/>
  <c r="F21"/>
  <c r="F26"/>
  <c r="C17"/>
  <c r="F17"/>
  <c r="C10"/>
  <c r="F10"/>
  <c r="F46" i="1"/>
  <c r="F44"/>
  <c r="K17" i="3"/>
  <c r="K18"/>
  <c r="F131" i="2"/>
  <c r="F123"/>
  <c r="F112"/>
  <c r="F41" i="1"/>
  <c r="F34"/>
  <c r="F102" i="2"/>
  <c r="F94"/>
  <c r="F71"/>
  <c r="E47"/>
  <c r="F47"/>
  <c r="E33"/>
  <c r="F18"/>
  <c r="E27" i="1"/>
  <c r="E18" i="2"/>
  <c r="F33"/>
  <c r="F14" i="1"/>
  <c r="F13"/>
  <c r="F12"/>
  <c r="F11"/>
  <c r="F10"/>
  <c r="F9"/>
  <c r="F80" i="2"/>
</calcChain>
</file>

<file path=xl/sharedStrings.xml><?xml version="1.0" encoding="utf-8"?>
<sst xmlns="http://schemas.openxmlformats.org/spreadsheetml/2006/main" count="182" uniqueCount="128">
  <si>
    <t>filename</t>
  </si>
  <si>
    <t>cells in channel 2 (Orco)</t>
  </si>
  <si>
    <t>cells in channel 3 (GFP)</t>
  </si>
  <si>
    <t>101215_Orco-GFP_Wholemount_FemaleAnt1_longSoniq_seg1_tile1</t>
  </si>
  <si>
    <t>Orco/CD8, %</t>
  </si>
  <si>
    <t>cells in channel 1 (CD8)</t>
  </si>
  <si>
    <t>101215_Orco-GFP_Wholemount_FemaleAnt1_longSoniq_seg1_tile2</t>
  </si>
  <si>
    <t>101215_Orco-GFP_Wholemount_FemaleAnt1_longSoniq_seg1_tile3</t>
  </si>
  <si>
    <t>101215_Orco-GFP_Wholemount_FemaleAnt1_longSoniq_seg3_tile4</t>
  </si>
  <si>
    <t>101215_Orco-GFP_Wholemount_FemaleAnt1_longSoniq_seg4_tile5</t>
  </si>
  <si>
    <t>101215_Orco-GFP_Wholemount_FemaleAnt2_longSoniq_seg1_tile2</t>
  </si>
  <si>
    <t>101215_Orco-GFP_Wholemount_MaleAnt4_longSoniq_seg1_tile1</t>
  </si>
  <si>
    <t>101215_Orco-GFP_Wholemount_MaleAnt4_longSoniq_seg1_tile2</t>
  </si>
  <si>
    <t>101215_Orco-GFP_Wholemount_MaleAnt4_longSoniq_seg1_tile3</t>
  </si>
  <si>
    <t>101215_Orco-GFP_Wholemount_MaleAnt4_longSoniq_seg1_tile4</t>
  </si>
  <si>
    <t>101215_Orco-GFP_Wholemount_MaleAnt4_longSoniq_seg1_tile5</t>
  </si>
  <si>
    <t>101215_Orco-GFP_Wholemount_FemaleAnt3_longSoniq_seg1_tile1</t>
  </si>
  <si>
    <t>101215_Orco-GFP_Wholemount_FemaleM54_longSoniq_seg1_tile1</t>
  </si>
  <si>
    <t>101215_Orco-GFP_Wholemount_FemaleM54_longSoniq_seg1_tile2</t>
  </si>
  <si>
    <t>101215_Orco-GFP_Wholemount_FemaleM54_longSoniq_seg1_tile3</t>
  </si>
  <si>
    <t>101215_Orco-GFP_Wholemount_FemaleM54_longSoniq_seg1_tile4</t>
  </si>
  <si>
    <t>101215_Orco-GFP_Wholemount_FemaleM54_longSoniq_seg1_tile5</t>
  </si>
  <si>
    <t>total</t>
  </si>
  <si>
    <t>101215_Orco-GFP_Wholemount_FemaleM54_longSoniq_seg1_tile6</t>
  </si>
  <si>
    <t>101215_Orco-GFP_Wholemount_FemaleM54_longSoniq_seg1_tile7</t>
  </si>
  <si>
    <t>101215_Orco-GFP_Wholemount_FemaleM54_longSoniq_seg1_tile8</t>
  </si>
  <si>
    <t>101215_Orco-GFP_Wholemount_FemaleM54_longSoniq_seg1_tile9</t>
  </si>
  <si>
    <t>101215_Orco-GFP_Wholemount_FemaleM54_longSoniq_seg1_tile10</t>
  </si>
  <si>
    <t>101215_Orco-GFP_Wholemount_FemaleMP5_longSoniq_seg1_tile4</t>
  </si>
  <si>
    <t>101215_Orco-GFP_Wholemount_FemaleMP5_longSoniq_seg1_tile5</t>
  </si>
  <si>
    <t>101215_Orco-GFP_Wholemount_FemaleMP5_longSoniq_seg1_tile6</t>
  </si>
  <si>
    <t>101215_Orco-GFP_Wholemount_FemaleMP5_longSoniq_seg1_tile7</t>
  </si>
  <si>
    <t>101215_Orco-GFP_Wholemount_FemaleMP5_longSoniq_seg1_tile8</t>
  </si>
  <si>
    <t>101215_Orco-GFP_Wholemount_FemaleMP5_longSoniq_seg1_tile9</t>
  </si>
  <si>
    <t>101215_Orco-GFP_Wholemount_FemaleMP5_longSoniq_seg1_tile10</t>
  </si>
  <si>
    <t>101215_Orco-GFP_Wholemount_FemaleMP5_longSoniq_seg1_tile11</t>
  </si>
  <si>
    <t>101215_Orco-GFP_Wholemount_FemaleMP5_longSoniq_seg1_tile12</t>
  </si>
  <si>
    <t>101215_Orco-GFP_Wholemount_FemaleMP5_longSoniq_seg1_tile13</t>
  </si>
  <si>
    <t>101215_Orco-GFP_Wholemount_FemaleMP5_longSoniq_seg1_tile14</t>
  </si>
  <si>
    <t>101215_Orco-GFP_Wholemount_FemaleMP_MediumSoniq_tile4</t>
  </si>
  <si>
    <t>101215_Orco-GFP_Wholemount_FemaleMP_MediumSoniq_tile5</t>
  </si>
  <si>
    <t>101215_Orco-GFP_Wholemount_FemaleMP_MediumSoniq_tile6</t>
  </si>
  <si>
    <t>101215_Orco-GFP_Wholemount_FemaleMP_MediumSoniq_tile7</t>
  </si>
  <si>
    <t>101215_Orco-GFP_Wholemount_FemaleMP_MediumSoniq_tile9</t>
  </si>
  <si>
    <t>101215_Orco-GFP_Wholemount_FemaleMP_MediumSoniq_tile10</t>
  </si>
  <si>
    <t>101215_Orco-GFP_Wholemount_FemaleMP_MediumSoniq_tile11</t>
  </si>
  <si>
    <t>101215_Orco-GFP_Wholemount_FemaleMP_MediumSoniq_tile12</t>
  </si>
  <si>
    <t>101215_Orco-GFP_Wholemount_FemaleMP_MediumSoniq_tile13</t>
  </si>
  <si>
    <t>Male MPs</t>
  </si>
  <si>
    <t>291115_Female_MP_1_WholeMount_40x_2zoom_seg2_tile1</t>
  </si>
  <si>
    <t>291115_Female_MP_1_WholeMount_40x_2zoom_seg2_tile2</t>
  </si>
  <si>
    <t>291115_Female_MP_1_WholeMount_40x_2zoom_seg2_tile3</t>
  </si>
  <si>
    <t>291115_Female_MP_1_WholeMount_40x_2zoom_seg2_tile4</t>
  </si>
  <si>
    <t>291115_Female_MP_1_WholeMount_40x_2zoom_seg2_tile5</t>
  </si>
  <si>
    <t>291115_Female_MP_1_WholeMount_40x_2zoom_seg2_tile6</t>
  </si>
  <si>
    <t>291115_Female_MP_1_WholeMount_40x_2zoom_seg2_tile7</t>
  </si>
  <si>
    <t>291115_Female_MP_1_WholeMount_40x_2zoom_seg2_tile8</t>
  </si>
  <si>
    <t>291115_Female_MP_1_WholeMount_40x_2zoom_seg2_tile9</t>
  </si>
  <si>
    <t>291115_Female_MP_1_WholeMount_40x_2zoom_seg2_tile10</t>
  </si>
  <si>
    <t>291115_Female_MP_1_WholeMount_40x_2zoom_seg2_tile11</t>
  </si>
  <si>
    <t>291115_Female_MP_1_WholeMount_40x_2zoom_seg2_tile12</t>
  </si>
  <si>
    <t>291115_Female_MP_1_WholeMount_40x_2zoom_seg2_tile13</t>
  </si>
  <si>
    <t>291115_Female_MP_1_WholeMount_40x_2zoom_seg2_tile14</t>
  </si>
  <si>
    <t>291115_Female_MP_1_WholeMount_40x_2zoom_seg2_tile15</t>
  </si>
  <si>
    <t>291115_Female_MP_1_WholeMount_40x_2zoom_seg2_tile16</t>
  </si>
  <si>
    <t>291115_Female_MP_1_WholeMount_40x_2zoom_seg2_tile17</t>
  </si>
  <si>
    <t>291115_Female_MP_1_WholeMount_40x_2zoom_seg2_tile18</t>
  </si>
  <si>
    <t>291115_Female_MP_1_WholeMount_40x_2zoom_seg2_tile19</t>
  </si>
  <si>
    <t>291115_Female_MP_1_WholeMount_40x_2zoom_seg2_tile20</t>
  </si>
  <si>
    <t>291115_Male_MP_1_WholeMount_40x_2zoom_seg1_tile1</t>
  </si>
  <si>
    <t>291115_Male_MP_1_WholeMount_40x_2zoom_seg1_tile2</t>
  </si>
  <si>
    <t>291115_Male_MP_1_WholeMount_40x_2zoom_seg1_tile3</t>
  </si>
  <si>
    <t>291115_Male_MP_1_WholeMount_40x_2zoom_seg1_tile4</t>
  </si>
  <si>
    <t>291115_Male_MP_1_WholeMount_40x_2zoom_seg1_tile5</t>
  </si>
  <si>
    <t>291115_Male_MP_2_WholeMount_40x_2zoom_seg1_tile1</t>
  </si>
  <si>
    <t>291115_Male_MP_2_WholeMount_40x_2zoom_seg1_tile2</t>
  </si>
  <si>
    <t>291115_Male_MP_2_WholeMount_40x_2zoom_seg1_tile3</t>
  </si>
  <si>
    <t>291115_Male_MP_2_WholeMount_40x_2zoom_seg1_tile4</t>
  </si>
  <si>
    <t>291115_Male_MP_2_WholeMount_40x_2zoom_seg1_tile5</t>
  </si>
  <si>
    <t>291115_Male_MP_2_WholeMount_40x_2zoom_seg1_tile6</t>
  </si>
  <si>
    <t>011215_Male_Ant_1_WholeMount_40x_2zoom_seg1_tile5</t>
  </si>
  <si>
    <t>011215_Male_Ant_1_WholeMount_40x_2zoom_seg1_tile6</t>
  </si>
  <si>
    <t>281115_Male_Ant_2_WholeMount_40x_2zoom_seg2_tile-1-bright</t>
  </si>
  <si>
    <t>281115_Male_Ant_2_WholeMount_40x_2zoom_seg2_tile-2-bright</t>
  </si>
  <si>
    <t>170116_MaleMP1_seg1_tile1</t>
  </si>
  <si>
    <t>170116_MaleMP1_seg1_tile2</t>
  </si>
  <si>
    <t>170116_MaleMP1_seg1_tile3</t>
  </si>
  <si>
    <t>170116_MaleMP1_seg1_tile4</t>
  </si>
  <si>
    <t>170116_MaleMP1_seg1_tile5</t>
  </si>
  <si>
    <t>170116_MaleMP1_seg1_tile6</t>
  </si>
  <si>
    <t>151215_FemaleProboscis2_WholeMount_40x_2zoom_tile1</t>
  </si>
  <si>
    <t>170116_FemaleMP1_seg1_tile1</t>
  </si>
  <si>
    <t>170116_FemaleMP1_seg1_tile2</t>
  </si>
  <si>
    <t>170116_FemaleMP1_seg1_tile3</t>
  </si>
  <si>
    <t>170116_FemaleMP1_seg1_tile4</t>
  </si>
  <si>
    <t>170116_FemaleMP1_seg1_tile5</t>
  </si>
  <si>
    <t>170116_MaleMP2_seg1_tile1</t>
  </si>
  <si>
    <t>170116_MaleMP2_seg1_tile2</t>
  </si>
  <si>
    <t>170116_MaleMP2_seg1_tile3</t>
  </si>
  <si>
    <t>170116_MaleMP2_seg1_tile4</t>
  </si>
  <si>
    <t>170116_MaleMP2_seg1_tile5</t>
  </si>
  <si>
    <t>170116_MaleMP2_seg1_tile6</t>
  </si>
  <si>
    <t>170116_MaleMP2_seg1_tile7</t>
  </si>
  <si>
    <t>170116_MaleMP3_seg1_tile1</t>
  </si>
  <si>
    <t>170116_MaleMP3_seg1_tile2</t>
  </si>
  <si>
    <t>170116_MaleMP3_seg1_tile3</t>
  </si>
  <si>
    <t>170116_MaleMP3_seg1_tile4</t>
  </si>
  <si>
    <t>210116_MaleAnt1_seg1_tile1</t>
  </si>
  <si>
    <t>220116_MaleAnt2_seg1_tile1</t>
  </si>
  <si>
    <t>151215_FemaleProboscis3_WholeMount_40x_2zoom_tile1</t>
  </si>
  <si>
    <t>151215_FemaleProboscis3_WholeMount_40x_2zoom_tile2</t>
  </si>
  <si>
    <t>151215_FemaleProboscis_WholeMount_40x_2zoom_tile2</t>
  </si>
  <si>
    <t>221215_Probof1112_FemaleProboscis7_tile1</t>
  </si>
  <si>
    <t>221215_Probof1112_FemaleProboscis7_tile2</t>
  </si>
  <si>
    <t>151215_FemProbof0612_FemProb1_Tile1</t>
  </si>
  <si>
    <t>151215_FemaleProboscis2_WholeMount_40x_2zoom_tile2</t>
  </si>
  <si>
    <t>210116_MaleProboscis1_seg1_tile1</t>
  </si>
  <si>
    <t>210116_MaleProboscis3_seg1_tile1</t>
  </si>
  <si>
    <t>210116_MaleProboscis3_seg1_tile2</t>
  </si>
  <si>
    <t>Male Proboscis</t>
  </si>
  <si>
    <t>stderr</t>
  </si>
  <si>
    <t>mean</t>
  </si>
  <si>
    <t>CD8</t>
  </si>
  <si>
    <t>Orco</t>
  </si>
  <si>
    <t>Female MPs  (each image is a part of the whole tissue)</t>
  </si>
  <si>
    <t>Female antennae (each image is a part of the whole tissue)</t>
  </si>
  <si>
    <t>Female Proboscis  (each image is a part of the whole tissue)</t>
  </si>
  <si>
    <t>Male antennae (each image is a part of the whole tissue)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</si>
</sst>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00_);_(* \(#,##0.000\);_(* &quot;-&quot;??_);_(@_)"/>
    <numFmt numFmtId="166" formatCode="0.000"/>
    <numFmt numFmtId="167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1" applyFont="1"/>
    <xf numFmtId="0" fontId="0" fillId="0" borderId="0" xfId="0" applyBorder="1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165" fontId="0" fillId="0" borderId="0" xfId="2" applyNumberFormat="1" applyFont="1"/>
    <xf numFmtId="166" fontId="0" fillId="0" borderId="0" xfId="0" applyNumberFormat="1"/>
    <xf numFmtId="2" fontId="0" fillId="0" borderId="0" xfId="0" applyNumberFormat="1"/>
    <xf numFmtId="165" fontId="0" fillId="0" borderId="0" xfId="2" applyNumberFormat="1" applyFont="1" applyBorder="1"/>
    <xf numFmtId="165" fontId="0" fillId="0" borderId="2" xfId="2" applyNumberFormat="1" applyFont="1" applyBorder="1"/>
    <xf numFmtId="167" fontId="0" fillId="0" borderId="0" xfId="0" applyNumberFormat="1"/>
    <xf numFmtId="9" fontId="0" fillId="0" borderId="0" xfId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50"/>
  <sheetViews>
    <sheetView topLeftCell="A26" workbookViewId="0">
      <selection activeCell="F50" sqref="F50"/>
    </sheetView>
  </sheetViews>
  <sheetFormatPr defaultColWidth="8.85546875" defaultRowHeight="15"/>
  <cols>
    <col min="2" max="2" width="62.28515625" bestFit="1" customWidth="1"/>
    <col min="3" max="3" width="21.7109375" bestFit="1" customWidth="1"/>
    <col min="4" max="4" width="22.42578125" bestFit="1" customWidth="1"/>
    <col min="5" max="5" width="21.7109375" bestFit="1" customWidth="1"/>
    <col min="6" max="6" width="12" bestFit="1" customWidth="1"/>
    <col min="11" max="11" width="62.28515625" bestFit="1" customWidth="1"/>
    <col min="12" max="12" width="21.7109375" bestFit="1" customWidth="1"/>
    <col min="13" max="13" width="22.42578125" bestFit="1" customWidth="1"/>
    <col min="14" max="14" width="21.7109375" bestFit="1" customWidth="1"/>
    <col min="15" max="15" width="12" bestFit="1" customWidth="1"/>
  </cols>
  <sheetData>
    <row r="3" spans="2:15" ht="18.75">
      <c r="B3" s="4" t="s">
        <v>125</v>
      </c>
    </row>
    <row r="4" spans="2:15">
      <c r="K4" s="2"/>
      <c r="L4" s="2"/>
      <c r="M4" s="2"/>
      <c r="N4" s="2"/>
      <c r="O4" s="2"/>
    </row>
    <row r="5" spans="2:15">
      <c r="B5" s="2"/>
      <c r="C5" s="2"/>
      <c r="D5" s="2"/>
      <c r="E5" s="2"/>
      <c r="F5" s="2"/>
      <c r="K5" s="2"/>
      <c r="L5" s="2"/>
      <c r="M5" s="2"/>
      <c r="N5" s="2"/>
      <c r="O5" s="2"/>
    </row>
    <row r="6" spans="2:15" ht="15.75" thickBot="1">
      <c r="B6" s="3" t="s">
        <v>0</v>
      </c>
      <c r="C6" s="3" t="s">
        <v>5</v>
      </c>
      <c r="D6" s="3" t="s">
        <v>1</v>
      </c>
      <c r="E6" s="3" t="s">
        <v>2</v>
      </c>
      <c r="F6" s="3" t="s">
        <v>4</v>
      </c>
      <c r="K6" s="2"/>
      <c r="L6" s="2"/>
      <c r="M6" s="2"/>
      <c r="N6" s="2"/>
      <c r="O6" s="2"/>
    </row>
    <row r="7" spans="2:15" ht="15.75" thickTop="1">
      <c r="B7" t="s">
        <v>3</v>
      </c>
      <c r="C7">
        <v>56</v>
      </c>
      <c r="D7">
        <v>55</v>
      </c>
      <c r="E7">
        <v>58</v>
      </c>
      <c r="F7" s="1"/>
      <c r="K7" s="2"/>
      <c r="L7" s="2"/>
      <c r="M7" s="2"/>
      <c r="N7" s="2"/>
      <c r="O7" s="13"/>
    </row>
    <row r="8" spans="2:15">
      <c r="B8" t="s">
        <v>6</v>
      </c>
      <c r="C8">
        <v>19</v>
      </c>
      <c r="D8">
        <v>16</v>
      </c>
      <c r="E8">
        <v>13</v>
      </c>
      <c r="F8" s="1"/>
      <c r="K8" s="2"/>
      <c r="L8" s="2"/>
      <c r="M8" s="2"/>
      <c r="N8" s="2"/>
      <c r="O8" s="13"/>
    </row>
    <row r="9" spans="2:15">
      <c r="C9">
        <v>75</v>
      </c>
      <c r="D9">
        <v>71</v>
      </c>
      <c r="E9">
        <v>71</v>
      </c>
      <c r="F9" s="7">
        <f>(D8+D7)/(C8+C7)</f>
        <v>0.94666666666666666</v>
      </c>
      <c r="K9" s="2"/>
      <c r="L9" s="2"/>
      <c r="M9" s="2"/>
      <c r="N9" s="2"/>
      <c r="O9" s="13"/>
    </row>
    <row r="10" spans="2:15">
      <c r="B10" t="s">
        <v>7</v>
      </c>
      <c r="C10">
        <v>54</v>
      </c>
      <c r="D10">
        <v>51</v>
      </c>
      <c r="E10">
        <v>55</v>
      </c>
      <c r="F10" s="7">
        <f>D10/C10</f>
        <v>0.94444444444444442</v>
      </c>
      <c r="K10" s="2"/>
      <c r="L10" s="2"/>
      <c r="M10" s="2"/>
      <c r="N10" s="2"/>
      <c r="O10" s="13"/>
    </row>
    <row r="11" spans="2:15">
      <c r="B11" t="s">
        <v>8</v>
      </c>
      <c r="C11">
        <v>61</v>
      </c>
      <c r="D11">
        <v>57</v>
      </c>
      <c r="E11">
        <v>57</v>
      </c>
      <c r="F11" s="7">
        <f>D11/C11</f>
        <v>0.93442622950819676</v>
      </c>
    </row>
    <row r="12" spans="2:15">
      <c r="B12" t="s">
        <v>9</v>
      </c>
      <c r="C12">
        <v>64</v>
      </c>
      <c r="D12">
        <v>59</v>
      </c>
      <c r="E12">
        <v>57</v>
      </c>
      <c r="F12" s="7">
        <f>D12/C12</f>
        <v>0.921875</v>
      </c>
    </row>
    <row r="13" spans="2:15">
      <c r="B13" t="s">
        <v>10</v>
      </c>
      <c r="C13" s="2">
        <v>37</v>
      </c>
      <c r="D13" s="2">
        <v>36</v>
      </c>
      <c r="E13" s="2">
        <v>34</v>
      </c>
      <c r="F13" s="10">
        <f>D13/C13</f>
        <v>0.97297297297297303</v>
      </c>
    </row>
    <row r="14" spans="2:15">
      <c r="B14" t="s">
        <v>16</v>
      </c>
      <c r="C14" s="6">
        <v>35</v>
      </c>
      <c r="D14" s="6">
        <v>34</v>
      </c>
      <c r="E14" s="6">
        <v>34</v>
      </c>
      <c r="F14" s="11">
        <f>D14/C14</f>
        <v>0.97142857142857142</v>
      </c>
    </row>
    <row r="15" spans="2:15">
      <c r="B15" s="5" t="s">
        <v>121</v>
      </c>
      <c r="C15" s="12">
        <f>AVERAGE(C7:C14)</f>
        <v>50.125</v>
      </c>
      <c r="D15" s="12">
        <f t="shared" ref="D15:E15" si="0">AVERAGE(D7:D14)</f>
        <v>47.375</v>
      </c>
      <c r="E15" s="12">
        <f t="shared" si="0"/>
        <v>47.375</v>
      </c>
      <c r="F15" s="8">
        <f>AVERAGE(F7:F14)</f>
        <v>0.94863564750347529</v>
      </c>
    </row>
    <row r="16" spans="2:15">
      <c r="B16" s="5" t="s">
        <v>120</v>
      </c>
      <c r="C16" s="12">
        <f>STDEV(C9:C14)/SQRT(COUNT(C9:C14))</f>
        <v>6.4273720221495712</v>
      </c>
      <c r="D16" s="12">
        <f>STDEV(D9:D14)/SQRT(COUNT(D9:D14))</f>
        <v>5.811865258054234</v>
      </c>
      <c r="E16" s="12">
        <f>STDEV(E9:E14)/SQRT(COUNT(E9:E14))</f>
        <v>5.9591199946897477</v>
      </c>
      <c r="F16" s="8">
        <f>STDEV(F9:F14)/SQRT(COUNT(F9:F14))</f>
        <v>8.269029921441887E-3</v>
      </c>
    </row>
    <row r="18" spans="2:6" ht="18.75">
      <c r="B18" s="4" t="s">
        <v>127</v>
      </c>
    </row>
    <row r="20" spans="2:6">
      <c r="B20" s="2"/>
      <c r="C20" s="2"/>
      <c r="D20" s="2"/>
      <c r="E20" s="2"/>
      <c r="F20" s="2"/>
    </row>
    <row r="21" spans="2:6" ht="15.75" thickBot="1">
      <c r="B21" s="3" t="s">
        <v>0</v>
      </c>
      <c r="C21" s="3" t="s">
        <v>5</v>
      </c>
      <c r="D21" s="3" t="s">
        <v>1</v>
      </c>
      <c r="E21" s="3" t="s">
        <v>2</v>
      </c>
      <c r="F21" s="3" t="s">
        <v>4</v>
      </c>
    </row>
    <row r="22" spans="2:6" ht="15.75" thickTop="1">
      <c r="B22" t="s">
        <v>11</v>
      </c>
      <c r="C22">
        <v>4</v>
      </c>
      <c r="D22">
        <v>4</v>
      </c>
      <c r="E22">
        <v>4</v>
      </c>
      <c r="F22" s="1"/>
    </row>
    <row r="23" spans="2:6">
      <c r="B23" t="s">
        <v>12</v>
      </c>
      <c r="C23">
        <v>10</v>
      </c>
      <c r="D23">
        <v>9</v>
      </c>
      <c r="E23">
        <v>10</v>
      </c>
      <c r="F23" s="1"/>
    </row>
    <row r="24" spans="2:6">
      <c r="B24" t="s">
        <v>13</v>
      </c>
      <c r="C24">
        <v>26</v>
      </c>
      <c r="D24">
        <v>26</v>
      </c>
      <c r="E24">
        <v>25</v>
      </c>
    </row>
    <row r="25" spans="2:6">
      <c r="B25" t="s">
        <v>14</v>
      </c>
      <c r="C25">
        <v>7</v>
      </c>
      <c r="D25">
        <v>7</v>
      </c>
      <c r="E25">
        <v>7</v>
      </c>
    </row>
    <row r="26" spans="2:6">
      <c r="B26" t="s">
        <v>15</v>
      </c>
      <c r="C26" s="6">
        <v>18</v>
      </c>
      <c r="D26" s="6">
        <v>16</v>
      </c>
      <c r="E26" s="6">
        <v>15</v>
      </c>
    </row>
    <row r="27" spans="2:6">
      <c r="B27" s="5" t="s">
        <v>22</v>
      </c>
      <c r="C27">
        <f>SUM(C22:C26)</f>
        <v>65</v>
      </c>
      <c r="D27">
        <f t="shared" ref="D27:E27" si="1">SUM(D22:D26)</f>
        <v>62</v>
      </c>
      <c r="E27">
        <f t="shared" si="1"/>
        <v>61</v>
      </c>
      <c r="F27" s="7">
        <f>SUM(D22:D26)/SUM(C22:C26)</f>
        <v>0.9538461538461539</v>
      </c>
    </row>
    <row r="28" spans="2:6">
      <c r="F28" s="7"/>
    </row>
    <row r="29" spans="2:6">
      <c r="F29" s="7"/>
    </row>
    <row r="30" spans="2:6">
      <c r="F30" s="7"/>
    </row>
    <row r="31" spans="2:6">
      <c r="F31" s="7"/>
    </row>
    <row r="32" spans="2:6">
      <c r="B32" t="s">
        <v>80</v>
      </c>
      <c r="C32">
        <v>40</v>
      </c>
      <c r="D32">
        <v>36</v>
      </c>
      <c r="F32" s="7"/>
    </row>
    <row r="33" spans="2:6">
      <c r="B33" t="s">
        <v>81</v>
      </c>
      <c r="C33" s="6">
        <v>30</v>
      </c>
      <c r="D33" s="6">
        <v>27</v>
      </c>
      <c r="E33" s="6"/>
      <c r="F33" s="7"/>
    </row>
    <row r="34" spans="2:6">
      <c r="B34" s="5" t="s">
        <v>22</v>
      </c>
      <c r="C34">
        <f>SUM(C32:C33)</f>
        <v>70</v>
      </c>
      <c r="D34">
        <f>SUM(D32:D33)</f>
        <v>63</v>
      </c>
      <c r="F34" s="7">
        <f>D34/C34</f>
        <v>0.9</v>
      </c>
    </row>
    <row r="35" spans="2:6">
      <c r="F35" s="7"/>
    </row>
    <row r="36" spans="2:6">
      <c r="F36" s="7"/>
    </row>
    <row r="37" spans="2:6">
      <c r="F37" s="7"/>
    </row>
    <row r="38" spans="2:6">
      <c r="B38" t="s">
        <v>82</v>
      </c>
      <c r="C38">
        <v>14</v>
      </c>
      <c r="D38">
        <v>14</v>
      </c>
      <c r="F38" s="7"/>
    </row>
    <row r="39" spans="2:6">
      <c r="B39" t="s">
        <v>83</v>
      </c>
      <c r="C39" s="2">
        <v>29</v>
      </c>
      <c r="D39" s="2">
        <v>22</v>
      </c>
      <c r="E39" s="2"/>
      <c r="F39" s="7"/>
    </row>
    <row r="40" spans="2:6">
      <c r="C40" s="6"/>
      <c r="D40" s="6"/>
      <c r="E40" s="6"/>
      <c r="F40" s="7"/>
    </row>
    <row r="41" spans="2:6">
      <c r="B41" s="5" t="s">
        <v>22</v>
      </c>
      <c r="C41">
        <f>SUM(C38:C40)</f>
        <v>43</v>
      </c>
      <c r="D41">
        <f>SUM(D38:D40)</f>
        <v>36</v>
      </c>
      <c r="F41" s="7">
        <f>D41/C41</f>
        <v>0.83720930232558144</v>
      </c>
    </row>
    <row r="44" spans="2:6">
      <c r="B44" t="s">
        <v>107</v>
      </c>
      <c r="C44">
        <v>40</v>
      </c>
      <c r="D44">
        <v>37</v>
      </c>
      <c r="F44">
        <f>D44/C44</f>
        <v>0.92500000000000004</v>
      </c>
    </row>
    <row r="46" spans="2:6">
      <c r="B46" t="s">
        <v>108</v>
      </c>
      <c r="C46">
        <v>32</v>
      </c>
      <c r="D46">
        <v>30</v>
      </c>
      <c r="F46">
        <f t="shared" ref="F46" si="2">D46/C46</f>
        <v>0.9375</v>
      </c>
    </row>
    <row r="49" spans="2:6">
      <c r="B49" s="5" t="s">
        <v>121</v>
      </c>
      <c r="C49" s="9">
        <f>AVERAGE(C27,C34,C41,C44,C46)</f>
        <v>50</v>
      </c>
      <c r="D49">
        <f>AVERAGE(D27,D34,D41,D44,D46)</f>
        <v>45.6</v>
      </c>
      <c r="F49" s="9">
        <f t="shared" ref="E49:F49" si="3">AVERAGE(F27,F34,F41,F44,F46)</f>
        <v>0.91071109123434701</v>
      </c>
    </row>
    <row r="50" spans="2:6">
      <c r="B50" s="5" t="s">
        <v>120</v>
      </c>
      <c r="C50" s="12">
        <f>STDEV(C27,C34,C41,C44,C46)/SQRT(COUNT(C27,C34,C41,C44,C46))</f>
        <v>7.4094534211370817</v>
      </c>
      <c r="D50" s="12">
        <f>STDEV(D27,D34,D41,D44,D46)/SQRT(COUNT(D27,D34,D41,D44,D46))</f>
        <v>7.004284403134986</v>
      </c>
      <c r="E50" s="12"/>
      <c r="F50" s="8">
        <f t="shared" ref="E50:F50" si="4">STDEV(F27,F34,F41,F44,F46)/SQRT(COUNT(F27,F34,F41,F44,F46))</f>
        <v>2.0371171568311273E-2</v>
      </c>
    </row>
  </sheetData>
  <pageMargins left="0.7" right="0.7" top="0.75" bottom="0.75" header="0.3" footer="0.3"/>
  <pageSetup paperSize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4:L131"/>
  <sheetViews>
    <sheetView workbookViewId="0">
      <selection activeCell="K95" sqref="K95"/>
    </sheetView>
  </sheetViews>
  <sheetFormatPr defaultColWidth="8.85546875" defaultRowHeight="15"/>
  <cols>
    <col min="2" max="2" width="59.28515625" customWidth="1"/>
    <col min="3" max="3" width="21.7109375" bestFit="1" customWidth="1"/>
    <col min="4" max="4" width="22.42578125" bestFit="1" customWidth="1"/>
    <col min="5" max="5" width="21.7109375" bestFit="1" customWidth="1"/>
    <col min="6" max="6" width="12" bestFit="1" customWidth="1"/>
  </cols>
  <sheetData>
    <row r="4" spans="2:12" ht="18.75">
      <c r="B4" s="4" t="s">
        <v>124</v>
      </c>
    </row>
    <row r="6" spans="2:12">
      <c r="B6" s="2"/>
      <c r="C6" s="2"/>
      <c r="D6" s="2"/>
      <c r="E6" s="2"/>
      <c r="F6" s="2"/>
    </row>
    <row r="7" spans="2:12" ht="15.75" thickBot="1">
      <c r="B7" s="3" t="s">
        <v>0</v>
      </c>
      <c r="C7" s="3" t="s">
        <v>5</v>
      </c>
      <c r="D7" s="3" t="s">
        <v>1</v>
      </c>
      <c r="E7" s="3" t="s">
        <v>2</v>
      </c>
      <c r="F7" s="3" t="s">
        <v>4</v>
      </c>
    </row>
    <row r="8" spans="2:12" ht="15.75" thickTop="1">
      <c r="B8" t="s">
        <v>17</v>
      </c>
      <c r="C8">
        <v>3</v>
      </c>
      <c r="D8">
        <v>3</v>
      </c>
      <c r="E8">
        <v>3</v>
      </c>
      <c r="F8" s="1"/>
    </row>
    <row r="9" spans="2:12">
      <c r="B9" t="s">
        <v>18</v>
      </c>
      <c r="C9">
        <v>6</v>
      </c>
      <c r="D9">
        <v>6</v>
      </c>
      <c r="E9">
        <v>6</v>
      </c>
    </row>
    <row r="10" spans="2:12">
      <c r="B10" t="s">
        <v>19</v>
      </c>
      <c r="C10">
        <v>5</v>
      </c>
      <c r="D10">
        <v>5</v>
      </c>
      <c r="E10">
        <v>5</v>
      </c>
      <c r="F10" s="7"/>
    </row>
    <row r="11" spans="2:12">
      <c r="B11" t="s">
        <v>20</v>
      </c>
      <c r="C11">
        <v>9</v>
      </c>
      <c r="D11">
        <v>8</v>
      </c>
      <c r="E11">
        <v>9</v>
      </c>
      <c r="F11" s="7"/>
      <c r="K11" t="s">
        <v>122</v>
      </c>
      <c r="L11" t="s">
        <v>123</v>
      </c>
    </row>
    <row r="12" spans="2:12">
      <c r="B12" t="s">
        <v>21</v>
      </c>
      <c r="C12">
        <v>4</v>
      </c>
      <c r="D12">
        <v>4</v>
      </c>
      <c r="E12">
        <v>4</v>
      </c>
      <c r="F12" s="7"/>
      <c r="J12" t="s">
        <v>121</v>
      </c>
      <c r="K12">
        <f>AVERAGE(C18,C33,C47,C71,C80)</f>
        <v>85.8</v>
      </c>
      <c r="L12">
        <f>AVERAGE(D18,D33,D47,D71,D80)</f>
        <v>82.4</v>
      </c>
    </row>
    <row r="13" spans="2:12">
      <c r="B13" t="s">
        <v>23</v>
      </c>
      <c r="C13">
        <v>7</v>
      </c>
      <c r="D13">
        <v>7</v>
      </c>
      <c r="E13">
        <v>7</v>
      </c>
      <c r="F13" s="7"/>
      <c r="J13" t="s">
        <v>120</v>
      </c>
      <c r="K13" s="12">
        <f>STDEV(C18,C33,C47,C71,C80)/SQRT(COUNT(C18,C33,C47,C71,C80))</f>
        <v>18.663868837944616</v>
      </c>
      <c r="L13" s="12">
        <f>STDEV(D18,D33,D47,D71,D80)/SQRT(COUNT(D18,D33,D47,D71,D80))</f>
        <v>17.411490458889492</v>
      </c>
    </row>
    <row r="14" spans="2:12">
      <c r="B14" t="s">
        <v>24</v>
      </c>
      <c r="C14">
        <v>12</v>
      </c>
      <c r="D14">
        <v>11</v>
      </c>
      <c r="E14">
        <v>11</v>
      </c>
      <c r="F14" s="7"/>
    </row>
    <row r="15" spans="2:12">
      <c r="B15" t="s">
        <v>25</v>
      </c>
      <c r="C15">
        <v>9</v>
      </c>
      <c r="D15">
        <v>8</v>
      </c>
      <c r="E15">
        <v>9</v>
      </c>
      <c r="F15" s="7"/>
    </row>
    <row r="16" spans="2:12">
      <c r="B16" t="s">
        <v>26</v>
      </c>
      <c r="C16">
        <v>7</v>
      </c>
      <c r="D16">
        <v>6</v>
      </c>
      <c r="E16">
        <v>7</v>
      </c>
      <c r="F16" s="7"/>
    </row>
    <row r="17" spans="2:6">
      <c r="B17" t="s">
        <v>27</v>
      </c>
      <c r="C17" s="6">
        <v>14</v>
      </c>
      <c r="D17" s="6">
        <v>14</v>
      </c>
      <c r="E17" s="6">
        <v>17</v>
      </c>
      <c r="F17" s="7"/>
    </row>
    <row r="18" spans="2:6">
      <c r="B18" s="5" t="s">
        <v>22</v>
      </c>
      <c r="C18">
        <f>SUM(C8:C17)</f>
        <v>76</v>
      </c>
      <c r="D18">
        <f t="shared" ref="D18:E18" si="0">SUM(D8:D17)</f>
        <v>72</v>
      </c>
      <c r="E18">
        <f t="shared" si="0"/>
        <v>78</v>
      </c>
      <c r="F18" s="7">
        <f>SUM(D8:D17)/SUM(C8:C17)</f>
        <v>0.94736842105263153</v>
      </c>
    </row>
    <row r="19" spans="2:6">
      <c r="F19" s="7"/>
    </row>
    <row r="20" spans="2:6">
      <c r="F20" s="7"/>
    </row>
    <row r="21" spans="2:6">
      <c r="F21" s="7"/>
    </row>
    <row r="22" spans="2:6">
      <c r="B22" t="s">
        <v>28</v>
      </c>
      <c r="C22">
        <v>6</v>
      </c>
      <c r="D22">
        <v>6</v>
      </c>
      <c r="E22">
        <v>6</v>
      </c>
      <c r="F22" s="7"/>
    </row>
    <row r="23" spans="2:6">
      <c r="B23" t="s">
        <v>29</v>
      </c>
      <c r="C23">
        <v>8</v>
      </c>
      <c r="D23">
        <v>8</v>
      </c>
      <c r="E23">
        <v>8</v>
      </c>
      <c r="F23" s="7"/>
    </row>
    <row r="24" spans="2:6">
      <c r="B24" t="s">
        <v>30</v>
      </c>
      <c r="C24">
        <v>12</v>
      </c>
      <c r="D24">
        <v>12</v>
      </c>
      <c r="E24">
        <v>12</v>
      </c>
      <c r="F24" s="7"/>
    </row>
    <row r="25" spans="2:6">
      <c r="B25" t="s">
        <v>31</v>
      </c>
      <c r="C25">
        <v>5</v>
      </c>
      <c r="D25">
        <v>5</v>
      </c>
      <c r="E25">
        <v>5</v>
      </c>
      <c r="F25" s="7"/>
    </row>
    <row r="26" spans="2:6">
      <c r="B26" t="s">
        <v>32</v>
      </c>
      <c r="C26">
        <v>16</v>
      </c>
      <c r="D26">
        <v>15</v>
      </c>
      <c r="E26">
        <v>16</v>
      </c>
      <c r="F26" s="7"/>
    </row>
    <row r="27" spans="2:6">
      <c r="B27" t="s">
        <v>33</v>
      </c>
      <c r="C27">
        <v>9</v>
      </c>
      <c r="D27">
        <v>9</v>
      </c>
      <c r="E27">
        <v>9</v>
      </c>
      <c r="F27" s="7"/>
    </row>
    <row r="28" spans="2:6">
      <c r="B28" t="s">
        <v>34</v>
      </c>
      <c r="C28">
        <v>4</v>
      </c>
      <c r="D28">
        <v>4</v>
      </c>
      <c r="E28">
        <v>4</v>
      </c>
      <c r="F28" s="7"/>
    </row>
    <row r="29" spans="2:6">
      <c r="B29" t="s">
        <v>35</v>
      </c>
      <c r="C29">
        <v>5</v>
      </c>
      <c r="D29">
        <v>4</v>
      </c>
      <c r="E29">
        <v>5</v>
      </c>
      <c r="F29" s="7"/>
    </row>
    <row r="30" spans="2:6">
      <c r="B30" t="s">
        <v>36</v>
      </c>
      <c r="C30">
        <v>6</v>
      </c>
      <c r="D30">
        <v>6</v>
      </c>
      <c r="E30">
        <v>6</v>
      </c>
      <c r="F30" s="7"/>
    </row>
    <row r="31" spans="2:6">
      <c r="B31" t="s">
        <v>37</v>
      </c>
      <c r="C31" s="2">
        <v>6</v>
      </c>
      <c r="D31" s="2">
        <v>6</v>
      </c>
      <c r="E31" s="2">
        <v>6</v>
      </c>
      <c r="F31" s="7"/>
    </row>
    <row r="32" spans="2:6">
      <c r="B32" t="s">
        <v>38</v>
      </c>
      <c r="C32" s="6">
        <v>2</v>
      </c>
      <c r="D32" s="6">
        <v>2</v>
      </c>
      <c r="E32" s="6">
        <v>2</v>
      </c>
      <c r="F32" s="7"/>
    </row>
    <row r="33" spans="2:6">
      <c r="B33" s="5" t="s">
        <v>22</v>
      </c>
      <c r="C33">
        <f>SUM(C22:C32)</f>
        <v>79</v>
      </c>
      <c r="D33">
        <f t="shared" ref="D33:E33" si="1">SUM(D22:D32)</f>
        <v>77</v>
      </c>
      <c r="E33">
        <f t="shared" si="1"/>
        <v>79</v>
      </c>
      <c r="F33" s="7">
        <f>D33/C33</f>
        <v>0.97468354430379744</v>
      </c>
    </row>
    <row r="34" spans="2:6">
      <c r="F34" s="7"/>
    </row>
    <row r="35" spans="2:6">
      <c r="F35" s="7"/>
    </row>
    <row r="36" spans="2:6">
      <c r="F36" s="7"/>
    </row>
    <row r="37" spans="2:6">
      <c r="F37" s="7"/>
    </row>
    <row r="38" spans="2:6">
      <c r="B38" t="s">
        <v>39</v>
      </c>
      <c r="C38">
        <v>4</v>
      </c>
      <c r="D38">
        <v>4</v>
      </c>
      <c r="E38">
        <v>4</v>
      </c>
      <c r="F38" s="7"/>
    </row>
    <row r="39" spans="2:6">
      <c r="B39" t="s">
        <v>40</v>
      </c>
      <c r="C39">
        <v>5</v>
      </c>
      <c r="D39">
        <v>5</v>
      </c>
      <c r="E39">
        <v>5</v>
      </c>
      <c r="F39" s="7"/>
    </row>
    <row r="40" spans="2:6">
      <c r="B40" t="s">
        <v>41</v>
      </c>
      <c r="C40">
        <v>8</v>
      </c>
      <c r="D40">
        <v>8</v>
      </c>
      <c r="E40">
        <v>8</v>
      </c>
      <c r="F40" s="7"/>
    </row>
    <row r="41" spans="2:6">
      <c r="B41" t="s">
        <v>42</v>
      </c>
      <c r="C41">
        <v>8</v>
      </c>
      <c r="D41">
        <v>8</v>
      </c>
      <c r="E41">
        <v>8</v>
      </c>
      <c r="F41" s="7"/>
    </row>
    <row r="42" spans="2:6">
      <c r="B42" t="s">
        <v>43</v>
      </c>
      <c r="C42">
        <v>9</v>
      </c>
      <c r="D42">
        <v>9</v>
      </c>
      <c r="E42">
        <v>9</v>
      </c>
      <c r="F42" s="7"/>
    </row>
    <row r="43" spans="2:6">
      <c r="B43" t="s">
        <v>44</v>
      </c>
      <c r="C43">
        <v>6</v>
      </c>
      <c r="D43">
        <v>6</v>
      </c>
      <c r="E43">
        <v>6</v>
      </c>
      <c r="F43" s="7"/>
    </row>
    <row r="44" spans="2:6">
      <c r="B44" t="s">
        <v>45</v>
      </c>
      <c r="C44">
        <v>7</v>
      </c>
      <c r="D44">
        <v>5</v>
      </c>
      <c r="E44">
        <v>6</v>
      </c>
      <c r="F44" s="7"/>
    </row>
    <row r="45" spans="2:6">
      <c r="B45" t="s">
        <v>46</v>
      </c>
      <c r="C45" s="2">
        <v>11</v>
      </c>
      <c r="D45" s="2">
        <v>10</v>
      </c>
      <c r="E45" s="2">
        <v>11</v>
      </c>
      <c r="F45" s="7"/>
    </row>
    <row r="46" spans="2:6">
      <c r="B46" t="s">
        <v>47</v>
      </c>
      <c r="C46" s="6">
        <v>12</v>
      </c>
      <c r="D46" s="6">
        <v>12</v>
      </c>
      <c r="E46" s="6">
        <v>12</v>
      </c>
      <c r="F46" s="7"/>
    </row>
    <row r="47" spans="2:6">
      <c r="B47" s="5" t="s">
        <v>22</v>
      </c>
      <c r="C47">
        <f>SUM(C38:C46)</f>
        <v>70</v>
      </c>
      <c r="D47">
        <f>SUM(D38:D46)</f>
        <v>67</v>
      </c>
      <c r="E47">
        <f>SUM(E38:E46)</f>
        <v>69</v>
      </c>
      <c r="F47" s="7">
        <f>D47/C47</f>
        <v>0.95714285714285718</v>
      </c>
    </row>
    <row r="48" spans="2:6">
      <c r="F48" s="7"/>
    </row>
    <row r="49" spans="2:6">
      <c r="F49" s="7"/>
    </row>
    <row r="50" spans="2:6">
      <c r="F50" s="7"/>
    </row>
    <row r="51" spans="2:6">
      <c r="B51" t="s">
        <v>49</v>
      </c>
      <c r="C51">
        <v>4</v>
      </c>
      <c r="D51">
        <v>4</v>
      </c>
      <c r="F51" s="7"/>
    </row>
    <row r="52" spans="2:6">
      <c r="B52" t="s">
        <v>50</v>
      </c>
      <c r="C52">
        <v>4</v>
      </c>
      <c r="D52">
        <v>4</v>
      </c>
      <c r="F52" s="7"/>
    </row>
    <row r="53" spans="2:6">
      <c r="B53" t="s">
        <v>51</v>
      </c>
      <c r="C53">
        <v>8</v>
      </c>
      <c r="D53">
        <v>8</v>
      </c>
      <c r="F53" s="7"/>
    </row>
    <row r="54" spans="2:6">
      <c r="B54" t="s">
        <v>52</v>
      </c>
      <c r="C54">
        <v>14</v>
      </c>
      <c r="D54">
        <v>11</v>
      </c>
      <c r="F54" s="7"/>
    </row>
    <row r="55" spans="2:6">
      <c r="B55" t="s">
        <v>53</v>
      </c>
      <c r="C55">
        <v>5</v>
      </c>
      <c r="D55">
        <v>5</v>
      </c>
      <c r="F55" s="7"/>
    </row>
    <row r="56" spans="2:6">
      <c r="B56" t="s">
        <v>54</v>
      </c>
      <c r="C56">
        <v>8</v>
      </c>
      <c r="D56">
        <v>8</v>
      </c>
      <c r="F56" s="7"/>
    </row>
    <row r="57" spans="2:6">
      <c r="B57" t="s">
        <v>55</v>
      </c>
      <c r="C57">
        <v>10</v>
      </c>
      <c r="D57">
        <v>11</v>
      </c>
      <c r="F57" s="7"/>
    </row>
    <row r="58" spans="2:6">
      <c r="B58" t="s">
        <v>56</v>
      </c>
      <c r="C58">
        <v>5</v>
      </c>
      <c r="D58">
        <v>6</v>
      </c>
      <c r="F58" s="7"/>
    </row>
    <row r="59" spans="2:6">
      <c r="B59" t="s">
        <v>57</v>
      </c>
      <c r="C59">
        <v>6</v>
      </c>
      <c r="D59">
        <v>4</v>
      </c>
      <c r="F59" s="7"/>
    </row>
    <row r="60" spans="2:6">
      <c r="B60" t="s">
        <v>58</v>
      </c>
      <c r="C60">
        <v>6</v>
      </c>
      <c r="D60">
        <v>6</v>
      </c>
      <c r="F60" s="7"/>
    </row>
    <row r="61" spans="2:6">
      <c r="B61" t="s">
        <v>59</v>
      </c>
      <c r="C61">
        <v>12</v>
      </c>
      <c r="D61">
        <v>10</v>
      </c>
      <c r="F61" s="7"/>
    </row>
    <row r="62" spans="2:6">
      <c r="B62" t="s">
        <v>60</v>
      </c>
      <c r="C62">
        <v>9</v>
      </c>
      <c r="D62">
        <v>9</v>
      </c>
      <c r="F62" s="7"/>
    </row>
    <row r="63" spans="2:6">
      <c r="B63" t="s">
        <v>61</v>
      </c>
      <c r="C63">
        <v>13</v>
      </c>
      <c r="D63">
        <v>12</v>
      </c>
      <c r="F63" s="7"/>
    </row>
    <row r="64" spans="2:6">
      <c r="B64" t="s">
        <v>62</v>
      </c>
      <c r="C64">
        <v>14</v>
      </c>
      <c r="D64">
        <v>12</v>
      </c>
      <c r="F64" s="7"/>
    </row>
    <row r="65" spans="2:6">
      <c r="B65" t="s">
        <v>63</v>
      </c>
      <c r="C65">
        <v>4</v>
      </c>
      <c r="D65">
        <v>4</v>
      </c>
      <c r="F65" s="7"/>
    </row>
    <row r="66" spans="2:6">
      <c r="B66" t="s">
        <v>64</v>
      </c>
      <c r="C66">
        <v>4</v>
      </c>
      <c r="D66">
        <v>3</v>
      </c>
      <c r="F66" s="7"/>
    </row>
    <row r="67" spans="2:6">
      <c r="B67" t="s">
        <v>65</v>
      </c>
      <c r="C67">
        <v>10</v>
      </c>
      <c r="D67">
        <v>10</v>
      </c>
      <c r="F67" s="7"/>
    </row>
    <row r="68" spans="2:6">
      <c r="B68" t="s">
        <v>66</v>
      </c>
      <c r="C68">
        <v>13</v>
      </c>
      <c r="D68">
        <v>14</v>
      </c>
      <c r="F68" s="7"/>
    </row>
    <row r="69" spans="2:6">
      <c r="B69" t="s">
        <v>67</v>
      </c>
      <c r="C69" s="2">
        <v>4</v>
      </c>
      <c r="D69" s="2">
        <v>4</v>
      </c>
      <c r="E69" s="2"/>
      <c r="F69" s="7"/>
    </row>
    <row r="70" spans="2:6">
      <c r="B70" t="s">
        <v>68</v>
      </c>
      <c r="C70" s="6">
        <v>4</v>
      </c>
      <c r="D70" s="6">
        <v>4</v>
      </c>
      <c r="E70" s="6"/>
      <c r="F70" s="7"/>
    </row>
    <row r="71" spans="2:6">
      <c r="B71" s="5" t="s">
        <v>22</v>
      </c>
      <c r="C71">
        <f>SUM(C51:C70)</f>
        <v>157</v>
      </c>
      <c r="D71">
        <f>SUM(D51:D70)</f>
        <v>149</v>
      </c>
      <c r="F71" s="7">
        <f>D71/C71</f>
        <v>0.94904458598726116</v>
      </c>
    </row>
    <row r="75" spans="2:6">
      <c r="B75" t="s">
        <v>91</v>
      </c>
      <c r="C75">
        <v>8</v>
      </c>
      <c r="D75">
        <v>8</v>
      </c>
    </row>
    <row r="76" spans="2:6">
      <c r="B76" t="s">
        <v>92</v>
      </c>
      <c r="C76">
        <v>10</v>
      </c>
      <c r="D76">
        <v>10</v>
      </c>
    </row>
    <row r="77" spans="2:6">
      <c r="B77" t="s">
        <v>93</v>
      </c>
      <c r="C77">
        <v>8</v>
      </c>
      <c r="D77">
        <v>7</v>
      </c>
    </row>
    <row r="78" spans="2:6">
      <c r="B78" t="s">
        <v>94</v>
      </c>
      <c r="C78">
        <v>12</v>
      </c>
      <c r="D78">
        <v>12</v>
      </c>
    </row>
    <row r="79" spans="2:6">
      <c r="B79" t="s">
        <v>95</v>
      </c>
      <c r="C79" s="6">
        <v>9</v>
      </c>
      <c r="D79" s="6">
        <v>10</v>
      </c>
    </row>
    <row r="80" spans="2:6">
      <c r="B80" s="5" t="s">
        <v>22</v>
      </c>
      <c r="C80">
        <f>SUM(C75:C79)</f>
        <v>47</v>
      </c>
      <c r="D80">
        <f>SUM(D75:D79)</f>
        <v>47</v>
      </c>
      <c r="F80" s="7">
        <f>D80/C80</f>
        <v>1</v>
      </c>
    </row>
    <row r="84" spans="2:12" ht="18.75">
      <c r="B84" s="4" t="s">
        <v>48</v>
      </c>
    </row>
    <row r="86" spans="2:12">
      <c r="B86" s="2"/>
      <c r="C86" s="2"/>
      <c r="D86" s="2"/>
      <c r="E86" s="2"/>
      <c r="F86" s="2"/>
    </row>
    <row r="87" spans="2:12" ht="15.75" thickBot="1">
      <c r="B87" s="3" t="s">
        <v>0</v>
      </c>
      <c r="C87" s="3" t="s">
        <v>5</v>
      </c>
      <c r="D87" s="3" t="s">
        <v>1</v>
      </c>
      <c r="E87" s="3" t="s">
        <v>2</v>
      </c>
      <c r="F87" s="3" t="s">
        <v>4</v>
      </c>
    </row>
    <row r="88" spans="2:12" ht="15.75" thickTop="1">
      <c r="F88" s="7"/>
    </row>
    <row r="89" spans="2:12">
      <c r="B89" t="s">
        <v>69</v>
      </c>
      <c r="C89">
        <v>2</v>
      </c>
      <c r="D89">
        <v>2</v>
      </c>
      <c r="F89" s="7"/>
    </row>
    <row r="90" spans="2:12">
      <c r="B90" t="s">
        <v>70</v>
      </c>
      <c r="C90">
        <v>5</v>
      </c>
      <c r="D90">
        <v>6</v>
      </c>
      <c r="F90" s="7"/>
    </row>
    <row r="91" spans="2:12">
      <c r="B91" t="s">
        <v>71</v>
      </c>
      <c r="C91">
        <v>6</v>
      </c>
      <c r="D91">
        <v>6</v>
      </c>
      <c r="F91" s="7"/>
    </row>
    <row r="92" spans="2:12">
      <c r="B92" t="s">
        <v>72</v>
      </c>
      <c r="C92">
        <v>4</v>
      </c>
      <c r="D92">
        <v>4</v>
      </c>
      <c r="F92" s="7"/>
    </row>
    <row r="93" spans="2:12">
      <c r="B93" t="s">
        <v>73</v>
      </c>
      <c r="C93" s="6">
        <v>2</v>
      </c>
      <c r="D93" s="6">
        <v>2</v>
      </c>
      <c r="E93" s="6"/>
      <c r="F93" s="7"/>
    </row>
    <row r="94" spans="2:12">
      <c r="B94" s="5" t="s">
        <v>22</v>
      </c>
      <c r="C94">
        <f>SUM(C89:C93)</f>
        <v>19</v>
      </c>
      <c r="D94">
        <f>SUM(D89:D93)</f>
        <v>20</v>
      </c>
      <c r="F94" s="7">
        <f>D94/C94</f>
        <v>1.0526315789473684</v>
      </c>
      <c r="K94" t="s">
        <v>122</v>
      </c>
      <c r="L94" t="s">
        <v>123</v>
      </c>
    </row>
    <row r="95" spans="2:12">
      <c r="F95" s="7"/>
      <c r="J95" t="s">
        <v>121</v>
      </c>
      <c r="K95" s="9">
        <f>AVERAGE(C94,C102,C112,C123,C131)</f>
        <v>28</v>
      </c>
      <c r="L95">
        <f>AVERAGE(D94,D102,D112,D123,D131)</f>
        <v>26.8</v>
      </c>
    </row>
    <row r="96" spans="2:12">
      <c r="B96" t="s">
        <v>74</v>
      </c>
      <c r="C96">
        <v>6</v>
      </c>
      <c r="D96">
        <v>6</v>
      </c>
      <c r="F96" s="7"/>
      <c r="J96" t="s">
        <v>120</v>
      </c>
      <c r="K96" s="12">
        <f>STDEV(C94,C102,C112,C123,C131)/SQRT(COUNT(C94,C102,C112,C123,C131))</f>
        <v>5.0695167422546303</v>
      </c>
      <c r="L96" s="12">
        <f>STDEV(D94,D102,D112,D123,D131)/SQRT(COUNT(D94,D102,D112,D123,D131))</f>
        <v>4.7581509013481291</v>
      </c>
    </row>
    <row r="97" spans="2:6">
      <c r="B97" t="s">
        <v>75</v>
      </c>
      <c r="C97">
        <v>13</v>
      </c>
      <c r="D97">
        <v>9</v>
      </c>
      <c r="F97" s="7"/>
    </row>
    <row r="98" spans="2:6">
      <c r="B98" t="s">
        <v>76</v>
      </c>
      <c r="C98">
        <v>2</v>
      </c>
      <c r="D98">
        <v>2</v>
      </c>
      <c r="F98" s="7"/>
    </row>
    <row r="99" spans="2:6">
      <c r="B99" t="s">
        <v>77</v>
      </c>
      <c r="C99">
        <v>8</v>
      </c>
      <c r="D99">
        <v>8</v>
      </c>
      <c r="F99" s="7"/>
    </row>
    <row r="100" spans="2:6">
      <c r="B100" t="s">
        <v>78</v>
      </c>
      <c r="C100">
        <v>1</v>
      </c>
      <c r="D100">
        <v>1</v>
      </c>
      <c r="F100" s="7"/>
    </row>
    <row r="101" spans="2:6">
      <c r="B101" t="s">
        <v>79</v>
      </c>
      <c r="C101" s="6">
        <v>2</v>
      </c>
      <c r="D101" s="6">
        <v>2</v>
      </c>
      <c r="F101" s="7"/>
    </row>
    <row r="102" spans="2:6">
      <c r="B102" s="5" t="s">
        <v>22</v>
      </c>
      <c r="C102">
        <f>SUM(C96:C101)</f>
        <v>32</v>
      </c>
      <c r="D102">
        <f>SUM(D96:D101)</f>
        <v>28</v>
      </c>
      <c r="F102" s="7">
        <f>D102/C102</f>
        <v>0.875</v>
      </c>
    </row>
    <row r="103" spans="2:6">
      <c r="F103" s="7"/>
    </row>
    <row r="104" spans="2:6">
      <c r="F104" s="7"/>
    </row>
    <row r="105" spans="2:6">
      <c r="F105" s="7"/>
    </row>
    <row r="106" spans="2:6">
      <c r="B106" t="s">
        <v>84</v>
      </c>
      <c r="C106">
        <v>4</v>
      </c>
      <c r="D106">
        <v>4</v>
      </c>
      <c r="F106" s="7"/>
    </row>
    <row r="107" spans="2:6">
      <c r="B107" t="s">
        <v>85</v>
      </c>
      <c r="C107">
        <v>10</v>
      </c>
      <c r="D107">
        <v>10</v>
      </c>
      <c r="F107" s="7"/>
    </row>
    <row r="108" spans="2:6">
      <c r="B108" t="s">
        <v>86</v>
      </c>
      <c r="C108">
        <v>2</v>
      </c>
      <c r="D108">
        <v>2</v>
      </c>
      <c r="F108" s="7"/>
    </row>
    <row r="109" spans="2:6">
      <c r="B109" t="s">
        <v>87</v>
      </c>
      <c r="C109">
        <v>13</v>
      </c>
      <c r="D109">
        <v>13</v>
      </c>
      <c r="F109" s="7"/>
    </row>
    <row r="110" spans="2:6">
      <c r="B110" t="s">
        <v>88</v>
      </c>
      <c r="C110">
        <v>9</v>
      </c>
      <c r="D110">
        <v>9</v>
      </c>
      <c r="F110" s="7"/>
    </row>
    <row r="111" spans="2:6">
      <c r="B111" t="s">
        <v>89</v>
      </c>
      <c r="C111" s="6">
        <v>4</v>
      </c>
      <c r="D111" s="6">
        <v>4</v>
      </c>
      <c r="E111" s="6"/>
      <c r="F111" s="7"/>
    </row>
    <row r="112" spans="2:6">
      <c r="B112" s="5" t="s">
        <v>22</v>
      </c>
      <c r="C112">
        <f>SUM(C106:C111)</f>
        <v>42</v>
      </c>
      <c r="D112">
        <f>SUM(D106:D111)</f>
        <v>42</v>
      </c>
      <c r="F112" s="7">
        <f>D112/C112</f>
        <v>1</v>
      </c>
    </row>
    <row r="113" spans="2:6">
      <c r="F113" s="7"/>
    </row>
    <row r="116" spans="2:6">
      <c r="B116" t="s">
        <v>96</v>
      </c>
      <c r="C116">
        <v>2</v>
      </c>
      <c r="D116">
        <v>2</v>
      </c>
    </row>
    <row r="117" spans="2:6">
      <c r="B117" t="s">
        <v>97</v>
      </c>
      <c r="C117">
        <v>2</v>
      </c>
      <c r="D117">
        <v>2</v>
      </c>
    </row>
    <row r="118" spans="2:6">
      <c r="B118" t="s">
        <v>98</v>
      </c>
      <c r="C118">
        <v>8</v>
      </c>
      <c r="D118">
        <v>8</v>
      </c>
    </row>
    <row r="119" spans="2:6">
      <c r="B119" t="s">
        <v>99</v>
      </c>
      <c r="C119">
        <v>4</v>
      </c>
      <c r="D119">
        <v>3</v>
      </c>
    </row>
    <row r="120" spans="2:6">
      <c r="B120" t="s">
        <v>100</v>
      </c>
      <c r="C120">
        <v>9</v>
      </c>
      <c r="D120">
        <v>7</v>
      </c>
    </row>
    <row r="121" spans="2:6">
      <c r="B121" t="s">
        <v>101</v>
      </c>
      <c r="C121" s="2">
        <v>6</v>
      </c>
      <c r="D121" s="2">
        <v>6</v>
      </c>
    </row>
    <row r="122" spans="2:6">
      <c r="B122" t="s">
        <v>102</v>
      </c>
      <c r="C122" s="6">
        <v>2</v>
      </c>
      <c r="D122" s="6">
        <v>2</v>
      </c>
    </row>
    <row r="123" spans="2:6">
      <c r="B123" s="5" t="s">
        <v>22</v>
      </c>
      <c r="C123">
        <f>SUM(C116:C122)</f>
        <v>33</v>
      </c>
      <c r="D123">
        <f>SUM(D116:D122)</f>
        <v>30</v>
      </c>
      <c r="F123" s="7">
        <f>D123/C123</f>
        <v>0.90909090909090906</v>
      </c>
    </row>
    <row r="127" spans="2:6">
      <c r="B127" t="s">
        <v>103</v>
      </c>
      <c r="C127">
        <v>6</v>
      </c>
      <c r="D127">
        <v>6</v>
      </c>
    </row>
    <row r="128" spans="2:6">
      <c r="B128" t="s">
        <v>104</v>
      </c>
      <c r="C128">
        <v>4</v>
      </c>
      <c r="D128">
        <v>4</v>
      </c>
    </row>
    <row r="129" spans="2:6">
      <c r="B129" t="s">
        <v>105</v>
      </c>
      <c r="C129" s="2">
        <v>2</v>
      </c>
      <c r="D129" s="2">
        <v>2</v>
      </c>
    </row>
    <row r="130" spans="2:6">
      <c r="B130" t="s">
        <v>106</v>
      </c>
      <c r="C130" s="6">
        <v>2</v>
      </c>
      <c r="D130" s="6">
        <v>2</v>
      </c>
    </row>
    <row r="131" spans="2:6">
      <c r="B131" s="5" t="s">
        <v>22</v>
      </c>
      <c r="C131">
        <f>SUM(C127:C130)</f>
        <v>14</v>
      </c>
      <c r="D131">
        <f>SUM(D127:D130)</f>
        <v>14</v>
      </c>
      <c r="F131" s="7">
        <f>D131/C131</f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4:L41"/>
  <sheetViews>
    <sheetView tabSelected="1" workbookViewId="0">
      <selection activeCell="B4" sqref="B4"/>
    </sheetView>
  </sheetViews>
  <sheetFormatPr defaultColWidth="8.85546875" defaultRowHeight="15"/>
  <cols>
    <col min="2" max="2" width="63" bestFit="1" customWidth="1"/>
    <col min="3" max="3" width="21.7109375" bestFit="1" customWidth="1"/>
    <col min="4" max="4" width="22.42578125" bestFit="1" customWidth="1"/>
    <col min="5" max="5" width="21.7109375" bestFit="1" customWidth="1"/>
    <col min="6" max="6" width="12" bestFit="1" customWidth="1"/>
  </cols>
  <sheetData>
    <row r="4" spans="2:12" ht="18.75">
      <c r="B4" s="4" t="s">
        <v>126</v>
      </c>
    </row>
    <row r="6" spans="2:12">
      <c r="B6" s="2"/>
      <c r="C6" s="2"/>
      <c r="D6" s="2"/>
      <c r="E6" s="2"/>
      <c r="F6" s="2"/>
    </row>
    <row r="7" spans="2:12" ht="15.75" thickBot="1">
      <c r="B7" s="3" t="s">
        <v>0</v>
      </c>
      <c r="C7" s="3" t="s">
        <v>5</v>
      </c>
      <c r="D7" s="3" t="s">
        <v>1</v>
      </c>
      <c r="E7" s="3" t="s">
        <v>2</v>
      </c>
      <c r="F7" s="3" t="s">
        <v>4</v>
      </c>
    </row>
    <row r="8" spans="2:12" ht="15.75" thickTop="1">
      <c r="B8" t="s">
        <v>90</v>
      </c>
      <c r="C8">
        <v>11</v>
      </c>
      <c r="D8">
        <v>10</v>
      </c>
      <c r="F8" s="1"/>
    </row>
    <row r="9" spans="2:12">
      <c r="B9" t="s">
        <v>115</v>
      </c>
      <c r="C9" s="6">
        <v>20</v>
      </c>
      <c r="D9" s="6">
        <v>18</v>
      </c>
    </row>
    <row r="10" spans="2:12">
      <c r="B10" s="5" t="s">
        <v>22</v>
      </c>
      <c r="C10">
        <f>SUM(C8:C9)</f>
        <v>31</v>
      </c>
      <c r="D10">
        <f>SUM(D8:D9)</f>
        <v>28</v>
      </c>
      <c r="F10" s="7">
        <f>D10/C10</f>
        <v>0.90322580645161288</v>
      </c>
    </row>
    <row r="11" spans="2:12">
      <c r="F11" s="7"/>
    </row>
    <row r="12" spans="2:12">
      <c r="F12" s="7"/>
    </row>
    <row r="13" spans="2:12">
      <c r="F13" s="7"/>
    </row>
    <row r="14" spans="2:12">
      <c r="F14" s="7"/>
    </row>
    <row r="15" spans="2:12">
      <c r="B15" t="s">
        <v>109</v>
      </c>
      <c r="C15">
        <v>9</v>
      </c>
      <c r="D15">
        <v>7</v>
      </c>
      <c r="F15" s="7"/>
    </row>
    <row r="16" spans="2:12">
      <c r="B16" t="s">
        <v>110</v>
      </c>
      <c r="C16" s="6">
        <v>29</v>
      </c>
      <c r="D16" s="6">
        <v>21</v>
      </c>
      <c r="E16" s="2"/>
      <c r="F16" s="7"/>
      <c r="K16" t="s">
        <v>122</v>
      </c>
      <c r="L16" t="s">
        <v>123</v>
      </c>
    </row>
    <row r="17" spans="2:12">
      <c r="C17" s="2">
        <f>SUM(C15:C16)</f>
        <v>38</v>
      </c>
      <c r="D17" s="2">
        <f>SUM(D15:D16)</f>
        <v>28</v>
      </c>
      <c r="E17" s="2"/>
      <c r="F17" s="7">
        <f>D17/C17</f>
        <v>0.73684210526315785</v>
      </c>
      <c r="J17" t="s">
        <v>121</v>
      </c>
      <c r="K17">
        <f>AVERAGE(C10,C17,C21,C26,C28)</f>
        <v>25</v>
      </c>
      <c r="L17">
        <f>AVERAGE(D10,D17,D21,D26,D28)</f>
        <v>20.8</v>
      </c>
    </row>
    <row r="18" spans="2:12">
      <c r="C18" s="2"/>
      <c r="D18" s="2"/>
      <c r="E18" s="2"/>
      <c r="J18" t="s">
        <v>120</v>
      </c>
      <c r="K18" s="12">
        <f>STDEV(C10,C17,C21,C26,C28)/SQRT(COUNT(C10,C17,C21,C26,C28))</f>
        <v>4.0865633483405102</v>
      </c>
      <c r="L18" s="12">
        <f>STDEV(D10,D17,D21,D26,D28)/SQRT(COUNT(D10,D17,D21,D26,D28))</f>
        <v>2.9899832775452122</v>
      </c>
    </row>
    <row r="19" spans="2:12">
      <c r="C19" s="2"/>
      <c r="D19" s="2"/>
      <c r="E19" s="2"/>
    </row>
    <row r="20" spans="2:12">
      <c r="C20" s="2"/>
      <c r="D20" s="2"/>
      <c r="E20" s="2"/>
    </row>
    <row r="21" spans="2:12">
      <c r="B21" t="s">
        <v>111</v>
      </c>
      <c r="C21">
        <v>21</v>
      </c>
      <c r="D21">
        <v>18</v>
      </c>
      <c r="F21" s="7">
        <f>D21/C21</f>
        <v>0.8571428571428571</v>
      </c>
    </row>
    <row r="22" spans="2:12">
      <c r="C22" s="2"/>
      <c r="D22" s="2"/>
      <c r="E22" s="2"/>
    </row>
    <row r="23" spans="2:12">
      <c r="C23" s="2"/>
      <c r="D23" s="2"/>
      <c r="E23" s="2"/>
    </row>
    <row r="24" spans="2:12">
      <c r="B24" t="s">
        <v>112</v>
      </c>
      <c r="C24" s="2">
        <v>14</v>
      </c>
      <c r="D24" s="2">
        <v>11</v>
      </c>
      <c r="E24" s="2"/>
    </row>
    <row r="25" spans="2:12">
      <c r="B25" t="s">
        <v>113</v>
      </c>
      <c r="C25" s="6">
        <v>4</v>
      </c>
      <c r="D25" s="6">
        <v>4</v>
      </c>
    </row>
    <row r="26" spans="2:12">
      <c r="C26">
        <f>SUM(C24:C25)</f>
        <v>18</v>
      </c>
      <c r="D26">
        <f>SUM(D24:D25)</f>
        <v>15</v>
      </c>
      <c r="F26" s="8">
        <f>D26/C26</f>
        <v>0.83333333333333337</v>
      </c>
    </row>
    <row r="28" spans="2:12">
      <c r="B28" t="s">
        <v>114</v>
      </c>
      <c r="C28">
        <v>17</v>
      </c>
      <c r="D28">
        <v>15</v>
      </c>
      <c r="F28" s="8">
        <f>D28/C28</f>
        <v>0.88235294117647056</v>
      </c>
    </row>
    <row r="32" spans="2:12" ht="18.75">
      <c r="B32" s="4" t="s">
        <v>119</v>
      </c>
    </row>
    <row r="34" spans="2:12">
      <c r="B34" s="2"/>
      <c r="C34" s="2"/>
      <c r="D34" s="2"/>
      <c r="E34" s="2"/>
      <c r="F34" s="2"/>
    </row>
    <row r="35" spans="2:12" ht="15.75" thickBot="1">
      <c r="B35" s="3" t="s">
        <v>0</v>
      </c>
      <c r="C35" s="3" t="s">
        <v>5</v>
      </c>
      <c r="D35" s="3" t="s">
        <v>1</v>
      </c>
      <c r="E35" s="3" t="s">
        <v>2</v>
      </c>
      <c r="F35" s="3" t="s">
        <v>4</v>
      </c>
    </row>
    <row r="36" spans="2:12" ht="15.75" thickTop="1">
      <c r="B36" t="s">
        <v>116</v>
      </c>
      <c r="C36">
        <v>34</v>
      </c>
      <c r="D36">
        <v>33</v>
      </c>
      <c r="F36" s="9">
        <f>D36/C36</f>
        <v>0.97058823529411764</v>
      </c>
    </row>
    <row r="37" spans="2:12">
      <c r="K37" t="s">
        <v>122</v>
      </c>
      <c r="L37" t="s">
        <v>123</v>
      </c>
    </row>
    <row r="38" spans="2:12">
      <c r="J38" t="s">
        <v>121</v>
      </c>
      <c r="K38" s="9">
        <f>AVERAGE(C36,C41)</f>
        <v>35</v>
      </c>
      <c r="L38" s="9">
        <f>AVERAGE(D36,D41)</f>
        <v>32</v>
      </c>
    </row>
    <row r="39" spans="2:12">
      <c r="B39" t="s">
        <v>117</v>
      </c>
      <c r="C39" s="2">
        <v>15</v>
      </c>
      <c r="D39" s="2">
        <v>14</v>
      </c>
      <c r="J39" t="s">
        <v>120</v>
      </c>
      <c r="K39" s="12">
        <f>STDEV(C36,C41)/SQRT(COUNT(C36,C41))</f>
        <v>1</v>
      </c>
      <c r="L39" s="12">
        <f>STDEV(D36,D41)/SQRT(COUNT(D36,D41))</f>
        <v>1</v>
      </c>
    </row>
    <row r="40" spans="2:12">
      <c r="B40" t="s">
        <v>118</v>
      </c>
      <c r="C40" s="6">
        <v>21</v>
      </c>
      <c r="D40" s="6">
        <v>17</v>
      </c>
    </row>
    <row r="41" spans="2:12">
      <c r="C41">
        <f>SUM(C39:C40)</f>
        <v>36</v>
      </c>
      <c r="D41">
        <f>SUM(D39:D40)</f>
        <v>31</v>
      </c>
      <c r="F41" s="9">
        <f>D41/C41</f>
        <v>0.86111111111111116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Antennae</vt:lpstr>
      <vt:lpstr>MPs</vt:lpstr>
      <vt:lpstr>Proboscis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2016-07-02T00:26:42Z</dcterms:modified>
</cp:coreProperties>
</file>